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7470" windowHeight="2760"/>
  </bookViews>
  <sheets>
    <sheet name="NOMINA 011 MAYO 2021" sheetId="1" r:id="rId1"/>
  </sheets>
  <definedNames>
    <definedName name="_xlnm.Print_Area" localSheetId="0">'NOMINA 011 MAYO 2021'!$A$1:$X$63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T47" i="1" l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X47" i="1" l="1"/>
  <c r="U47" i="1"/>
  <c r="S47" i="1"/>
  <c r="R47" i="1"/>
  <c r="Q47" i="1"/>
  <c r="P47" i="1"/>
  <c r="O47" i="1"/>
  <c r="N47" i="1"/>
  <c r="M47" i="1"/>
  <c r="K47" i="1"/>
  <c r="G46" i="1"/>
  <c r="L46" i="1" s="1"/>
  <c r="F46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L38" i="1" s="1"/>
  <c r="F38" i="1"/>
  <c r="E38" i="1"/>
  <c r="I37" i="1"/>
  <c r="G37" i="1"/>
  <c r="F37" i="1"/>
  <c r="E37" i="1"/>
  <c r="H36" i="1"/>
  <c r="F36" i="1"/>
  <c r="E36" i="1"/>
  <c r="L36" i="1" s="1"/>
  <c r="I35" i="1"/>
  <c r="G35" i="1"/>
  <c r="F35" i="1"/>
  <c r="E35" i="1"/>
  <c r="L35" i="1" s="1"/>
  <c r="G34" i="1"/>
  <c r="F34" i="1"/>
  <c r="E34" i="1"/>
  <c r="F33" i="1"/>
  <c r="E33" i="1"/>
  <c r="L33" i="1" s="1"/>
  <c r="L32" i="1"/>
  <c r="G31" i="1"/>
  <c r="F31" i="1"/>
  <c r="E31" i="1"/>
  <c r="L30" i="1"/>
  <c r="G29" i="1"/>
  <c r="F29" i="1"/>
  <c r="E29" i="1"/>
  <c r="G28" i="1"/>
  <c r="F28" i="1"/>
  <c r="E28" i="1"/>
  <c r="G27" i="1"/>
  <c r="F27" i="1"/>
  <c r="E27" i="1"/>
  <c r="G26" i="1"/>
  <c r="F26" i="1"/>
  <c r="E26" i="1"/>
  <c r="F24" i="1"/>
  <c r="E24" i="1"/>
  <c r="G22" i="1"/>
  <c r="F22" i="1"/>
  <c r="E22" i="1"/>
  <c r="G21" i="1"/>
  <c r="E21" i="1"/>
  <c r="W20" i="1"/>
  <c r="L20" i="1"/>
  <c r="L19" i="1"/>
  <c r="L18" i="1"/>
  <c r="I17" i="1"/>
  <c r="F17" i="1"/>
  <c r="E17" i="1"/>
  <c r="I16" i="1"/>
  <c r="F16" i="1"/>
  <c r="E16" i="1"/>
  <c r="J15" i="1"/>
  <c r="I15" i="1"/>
  <c r="H15" i="1"/>
  <c r="H47" i="1" s="1"/>
  <c r="G15" i="1"/>
  <c r="F15" i="1"/>
  <c r="E15" i="1"/>
  <c r="F14" i="1"/>
  <c r="E14" i="1"/>
  <c r="J13" i="1"/>
  <c r="I13" i="1"/>
  <c r="F13" i="1"/>
  <c r="E13" i="1"/>
  <c r="W35" i="1" l="1"/>
  <c r="W36" i="1"/>
  <c r="L31" i="1"/>
  <c r="W33" i="1"/>
  <c r="W18" i="1"/>
  <c r="E47" i="1"/>
  <c r="L15" i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L29" i="1"/>
  <c r="W29" i="1" s="1"/>
  <c r="W30" i="1"/>
  <c r="L34" i="1"/>
  <c r="W34" i="1" s="1"/>
  <c r="F47" i="1"/>
  <c r="L14" i="1"/>
  <c r="J47" i="1"/>
  <c r="L16" i="1"/>
  <c r="L17" i="1"/>
  <c r="W17" i="1" s="1"/>
  <c r="L41" i="1"/>
  <c r="W41" i="1" s="1"/>
  <c r="L37" i="1"/>
  <c r="W37" i="1" s="1"/>
  <c r="W38" i="1"/>
  <c r="L39" i="1"/>
  <c r="L40" i="1"/>
  <c r="W40" i="1" s="1"/>
  <c r="W47" i="1" s="1"/>
  <c r="L42" i="1"/>
  <c r="W42" i="1" s="1"/>
  <c r="L43" i="1"/>
  <c r="L44" i="1"/>
  <c r="W44" i="1" s="1"/>
  <c r="L45" i="1"/>
  <c r="W45" i="1" s="1"/>
  <c r="W46" i="1"/>
  <c r="W43" i="1"/>
  <c r="W39" i="1"/>
  <c r="W32" i="1"/>
  <c r="W31" i="1"/>
  <c r="W28" i="1"/>
  <c r="W19" i="1"/>
  <c r="W15" i="1"/>
  <c r="V47" i="1"/>
  <c r="W14" i="1"/>
  <c r="G47" i="1"/>
  <c r="I47" i="1"/>
  <c r="L13" i="1"/>
  <c r="W13" i="1" l="1"/>
  <c r="L47" i="1"/>
</calcChain>
</file>

<file path=xl/sharedStrings.xml><?xml version="1.0" encoding="utf-8"?>
<sst xmlns="http://schemas.openxmlformats.org/spreadsheetml/2006/main" count="147" uniqueCount="139">
  <si>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</si>
  <si>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</si>
  <si>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</si>
  <si>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</si>
  <si>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</si>
  <si>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</si>
  <si>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</si>
  <si>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</si>
  <si>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</si>
  <si>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</si>
  <si>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</si>
  <si>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</si>
  <si>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</si>
  <si>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</si>
  <si>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</si>
  <si>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</si>
  <si>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</si>
  <si>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</si>
  <si>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</si>
  <si>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</si>
  <si>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</si>
  <si>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</si>
  <si>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</si>
  <si>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</si>
  <si>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</si>
  <si>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</si>
  <si>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</si>
  <si>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</si>
  <si>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</si>
  <si>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</si>
  <si>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</si>
  <si>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</si>
  <si>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</si>
  <si>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</si>
  <si>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</si>
  <si>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</si>
  <si>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</si>
  <si>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</si>
  <si>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</si>
  <si>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</si>
  <si>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</si>
  <si>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</si>
  <si>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</si>
  <si>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</si>
  <si>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</si>
  <si>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</si>
  <si>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</si>
  <si>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</si>
  <si>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</si>
  <si>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</si>
  <si>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</si>
  <si>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</si>
  <si>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</si>
  <si>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</si>
  <si>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</si>
  <si>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</si>
  <si>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</si>
  <si>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</si>
  <si>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</si>
  <si>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</si>
  <si>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>ROBERTO ANTONIO MALDONADO DAVILA</t>
  </si>
  <si>
    <t xml:space="preserve">DIRECTOR TECNICO II    -OND             </t>
  </si>
  <si>
    <t xml:space="preserve">ASISTENTE PROFESIONAL IV        </t>
  </si>
  <si>
    <t>ASISTENTE PROFESIONAL IV</t>
  </si>
  <si>
    <t>WALLACE ORLANDO ESTRADA P.</t>
  </si>
  <si>
    <t>DIRECTOR TECNICO II   -DAF</t>
  </si>
  <si>
    <t>SELMY MARILU CORADO GALICIA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</si>
  <si>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</si>
  <si>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</si>
  <si>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</si>
  <si>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</si>
  <si>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</si>
  <si>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</si>
  <si>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</si>
  <si>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</si>
  <si>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</si>
  <si>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NOHEMI NINETH NAVARRO RAMIREZ</t>
  </si>
  <si>
    <t>MARIO JOSUE JUAREZ PEREZ</t>
  </si>
  <si>
    <t xml:space="preserve">TRABAJADOR OPERATIVO IV          </t>
  </si>
  <si>
    <t>ELIAS JOSUE BETANCOURTH  PEREZ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</si>
  <si>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</si>
  <si>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</si>
  <si>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</si>
  <si>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</si>
  <si>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</si>
  <si>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</si>
  <si>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</si>
  <si>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>ABMNER ENRIQUE CONTRERAS ORELLANA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</si>
  <si>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</si>
  <si>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</si>
  <si>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</si>
  <si>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</si>
  <si>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</si>
  <si>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>INGRID ISABEL JEREZ AVILA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</si>
  <si>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</si>
  <si>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</si>
  <si>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</si>
  <si>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CINDY NOHEMI LOPEZ GUTIERREZ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</si>
  <si>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</si>
  <si>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</si>
  <si>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</si>
  <si>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</si>
  <si>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</si>
  <si>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>JUAN OLIVERIO GARCÍA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</si>
  <si>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</si>
  <si>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</si>
  <si>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</si>
  <si>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</si>
  <si>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</si>
  <si>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>ASTRID MARISOL MORALES GARCIA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</si>
  <si>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</si>
  <si>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</si>
  <si>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</si>
  <si>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</si>
  <si>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</si>
  <si>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</si>
  <si>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</si>
  <si>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</si>
  <si>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</si>
  <si>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</si>
  <si>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</si>
  <si>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</si>
  <si>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</si>
  <si>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</si>
  <si>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</si>
  <si>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</si>
  <si>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</si>
  <si>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</si>
  <si>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</si>
  <si>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</si>
  <si>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CLAUDIA LUTECIA FUENTES</t>
  </si>
  <si>
    <t>DTO 81-70</t>
  </si>
  <si>
    <t xml:space="preserve">HERBER GIOVANNI AGUILAR           </t>
  </si>
  <si>
    <t xml:space="preserve">CARLOS ESTUARDO IBAÑEZ NUÑEZ  </t>
  </si>
  <si>
    <t>Vacante -Asistente Despacho Superior      /1</t>
  </si>
  <si>
    <t>1/   Nallely Nathalie Ferrez Lainfiesta, baja por renuncia del cargo según Acuerdo Interno No. 15-2020 a partir del 01 de noviembre de 2020.-</t>
  </si>
  <si>
    <t>FUNCIONARIOS Y SERVIDORES PÚBLICOS :   PERÍODO DEL 01 AL 31 DE MAYO 2021</t>
  </si>
  <si>
    <t xml:space="preserve">CARLOS EDUARDO ANLEU JIMENEZ </t>
  </si>
  <si>
    <t>Guatemala,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</si>
</sst>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sz val="12"/>
      <color indexed="8"/>
      <name val="Arial"/>
      <family val="2"/>
    </font>
    <font>
      <b/>
      <u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1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" fontId="13" fillId="0" borderId="0" xfId="1" applyNumberFormat="1" applyFont="1" applyFill="1">
      <alignment vertical="top"/>
    </xf>
    <xf numFmtId="4" fontId="1" fillId="0" borderId="0" xfId="1" applyNumberFormat="1" applyFill="1">
      <alignment vertical="top"/>
    </xf>
    <xf numFmtId="4" fontId="1" fillId="0" borderId="0" xfId="1" quotePrefix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 applyAlignment="1">
      <alignment horizontal="center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4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66674</xdr:rowOff>
    </xdr:from>
    <xdr:to>
      <xdr:col>2</xdr:col>
      <xdr:colOff>1209675</xdr:colOff>
      <xdr:row>7</xdr:row>
      <xdr:rowOff>133349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390524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=""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2:BX63"/>
  <sheetViews>
    <sheetView tabSelected="1" topLeftCell="I39" zoomScaleNormal="100" workbookViewId="0">
      <selection activeCell="L44" sqref="L44"/>
    </sheetView>
  </sheetViews>
  <sheetFormatPr baseColWidth="10" defaultRowHeight="12.75" x14ac:dyDescent="0.25"/>
  <cols>
    <col min="1" max="1" width="4.5703125" style="1" bestFit="1" customWidth="1"/>
    <col min="2" max="2" width="40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</row>
    <row r="3" spans="1:76" x14ac:dyDescent="0.25">
      <c r="C3" s="3"/>
      <c r="D3" s="4"/>
    </row>
    <row r="4" spans="1:76" ht="18" x14ac:dyDescent="0.25">
      <c r="D4" s="4"/>
      <c r="H4" s="7" t="s">
        <v>0</v>
      </c>
    </row>
    <row r="5" spans="1:76" ht="18" x14ac:dyDescent="0.25">
      <c r="D5" s="4"/>
      <c r="H5" s="7" t="s">
        <v>1</v>
      </c>
    </row>
    <row r="6" spans="1:76" ht="18" x14ac:dyDescent="0.25">
      <c r="D6" s="4"/>
      <c r="H6" s="7" t="s">
        <v>136</v>
      </c>
    </row>
    <row r="7" spans="1:76" x14ac:dyDescent="0.25">
      <c r="C7" s="3"/>
      <c r="D7" s="4"/>
    </row>
    <row r="8" spans="1:76" x14ac:dyDescent="0.25">
      <c r="C8" s="3"/>
      <c r="D8" s="4"/>
    </row>
    <row r="9" spans="1:76" s="17" customFormat="1" ht="12" x14ac:dyDescent="0.25">
      <c r="A9" s="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75" t="s">
        <v>9</v>
      </c>
      <c r="N9" s="76"/>
      <c r="O9" s="76"/>
      <c r="P9" s="76"/>
      <c r="Q9" s="76"/>
      <c r="R9" s="76"/>
      <c r="S9" s="76"/>
      <c r="T9" s="76"/>
      <c r="U9" s="77"/>
      <c r="V9" s="15"/>
      <c r="W9" s="16"/>
      <c r="X9" s="11" t="s">
        <v>10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1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78"/>
      <c r="N10" s="79"/>
      <c r="O10" s="79"/>
      <c r="P10" s="79"/>
      <c r="Q10" s="79"/>
      <c r="R10" s="79"/>
      <c r="S10" s="79"/>
      <c r="T10" s="79"/>
      <c r="U10" s="80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1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1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131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31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 t="shared" ref="W13:W46" si="0">L13-V13</f>
        <v>35386</v>
      </c>
      <c r="X13" s="73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31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>SUM(E14:J14)</f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/>
      <c r="T14" s="42"/>
      <c r="U14" s="40"/>
      <c r="V14" s="41">
        <f t="shared" ref="V14:V46" si="1">SUM(M14:U14)</f>
        <v>1114.81104</v>
      </c>
      <c r="W14" s="41">
        <f t="shared" si="0"/>
        <v>5176.1889599999995</v>
      </c>
      <c r="X14" s="73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31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ref="L15:L34" si="2">SUM(E15:J15)</f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5299.8</v>
      </c>
      <c r="T15" s="42"/>
      <c r="U15" s="40"/>
      <c r="V15" s="41">
        <f t="shared" si="1"/>
        <v>10984.95912</v>
      </c>
      <c r="W15" s="41">
        <f t="shared" si="0"/>
        <v>26413.04088</v>
      </c>
      <c r="X15" s="73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31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2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>
        <v>5046.9399999999996</v>
      </c>
      <c r="T16" s="42"/>
      <c r="U16" s="40"/>
      <c r="V16" s="41">
        <f t="shared" si="1"/>
        <v>8525.9778399999996</v>
      </c>
      <c r="W16" s="41">
        <f>L16-V16</f>
        <v>7360.0221600000004</v>
      </c>
      <c r="X16" s="73"/>
    </row>
    <row r="17" spans="1:24" s="4" customFormat="1" ht="21" customHeight="1" x14ac:dyDescent="0.25">
      <c r="A17" s="35">
        <v>5</v>
      </c>
      <c r="B17" s="44" t="s">
        <v>60</v>
      </c>
      <c r="C17" s="37" t="s">
        <v>61</v>
      </c>
      <c r="D17" s="37">
        <v>31</v>
      </c>
      <c r="E17" s="38">
        <f>10261</f>
        <v>10261</v>
      </c>
      <c r="F17" s="39">
        <f>250</f>
        <v>250</v>
      </c>
      <c r="G17" s="39">
        <v>5000</v>
      </c>
      <c r="H17" s="38"/>
      <c r="I17" s="39">
        <f>375</f>
        <v>375</v>
      </c>
      <c r="J17" s="39"/>
      <c r="K17" s="40"/>
      <c r="L17" s="41">
        <f t="shared" si="2"/>
        <v>15886</v>
      </c>
      <c r="M17" s="42">
        <v>469.08</v>
      </c>
      <c r="N17" s="42">
        <v>2345.4</v>
      </c>
      <c r="O17" s="42"/>
      <c r="P17" s="42">
        <v>454.41</v>
      </c>
      <c r="Q17" s="42">
        <v>5472.5999999999995</v>
      </c>
      <c r="R17" s="43">
        <v>0</v>
      </c>
      <c r="S17" s="42"/>
      <c r="T17" s="42"/>
      <c r="U17" s="40"/>
      <c r="V17" s="41">
        <f t="shared" si="1"/>
        <v>8741.49</v>
      </c>
      <c r="W17" s="41">
        <f t="shared" si="0"/>
        <v>7144.51</v>
      </c>
      <c r="X17" s="73"/>
    </row>
    <row r="18" spans="1:24" s="4" customFormat="1" ht="21" customHeight="1" x14ac:dyDescent="0.25">
      <c r="A18" s="35">
        <v>6</v>
      </c>
      <c r="B18" s="36" t="s">
        <v>134</v>
      </c>
      <c r="C18" s="37" t="s">
        <v>62</v>
      </c>
      <c r="D18" s="37">
        <v>0</v>
      </c>
      <c r="E18" s="38">
        <v>0</v>
      </c>
      <c r="F18" s="38">
        <v>0</v>
      </c>
      <c r="G18" s="38">
        <v>0</v>
      </c>
      <c r="H18" s="38"/>
      <c r="I18" s="38"/>
      <c r="J18" s="38"/>
      <c r="K18" s="40"/>
      <c r="L18" s="41">
        <f t="shared" ref="L18" si="3">SUM(E18:J18)</f>
        <v>0</v>
      </c>
      <c r="M18" s="42">
        <v>0</v>
      </c>
      <c r="N18" s="42">
        <v>0</v>
      </c>
      <c r="O18" s="42"/>
      <c r="P18" s="42">
        <v>0</v>
      </c>
      <c r="Q18" s="42"/>
      <c r="R18" s="43">
        <v>0</v>
      </c>
      <c r="S18" s="42"/>
      <c r="T18" s="42"/>
      <c r="U18" s="40"/>
      <c r="V18" s="41">
        <f t="shared" si="1"/>
        <v>0</v>
      </c>
      <c r="W18" s="41">
        <f t="shared" si="0"/>
        <v>0</v>
      </c>
      <c r="X18" s="73"/>
    </row>
    <row r="19" spans="1:24" s="4" customFormat="1" ht="21" customHeight="1" x14ac:dyDescent="0.25">
      <c r="A19" s="35">
        <v>7</v>
      </c>
      <c r="B19" s="36" t="s">
        <v>130</v>
      </c>
      <c r="C19" s="37" t="s">
        <v>63</v>
      </c>
      <c r="D19" s="37">
        <v>31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ref="L19" si="4">SUM(E19:J19)</f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0"/>
        <v>4507.2700000000004</v>
      </c>
      <c r="X19" s="73"/>
    </row>
    <row r="20" spans="1:24" s="4" customFormat="1" ht="21" customHeight="1" x14ac:dyDescent="0.25">
      <c r="A20" s="35">
        <v>8</v>
      </c>
      <c r="B20" s="36" t="s">
        <v>64</v>
      </c>
      <c r="C20" s="37" t="s">
        <v>65</v>
      </c>
      <c r="D20" s="37">
        <v>31</v>
      </c>
      <c r="E20" s="38">
        <v>10261</v>
      </c>
      <c r="F20" s="38">
        <v>250</v>
      </c>
      <c r="G20" s="38">
        <v>5000</v>
      </c>
      <c r="H20" s="38">
        <v>2000</v>
      </c>
      <c r="I20" s="39">
        <v>375</v>
      </c>
      <c r="J20" s="39"/>
      <c r="K20" s="40"/>
      <c r="L20" s="41">
        <f t="shared" si="2"/>
        <v>17886</v>
      </c>
      <c r="M20" s="42">
        <v>529.07999999999993</v>
      </c>
      <c r="N20" s="42">
        <v>2645.4</v>
      </c>
      <c r="O20" s="42">
        <v>237.02784</v>
      </c>
      <c r="P20" s="42">
        <v>536.41</v>
      </c>
      <c r="Q20" s="42"/>
      <c r="R20" s="43">
        <v>0</v>
      </c>
      <c r="S20" s="42"/>
      <c r="T20" s="42"/>
      <c r="U20" s="40"/>
      <c r="V20" s="41">
        <f t="shared" si="1"/>
        <v>3947.9178400000001</v>
      </c>
      <c r="W20" s="41">
        <f t="shared" si="0"/>
        <v>13938.08216</v>
      </c>
      <c r="X20" s="73"/>
    </row>
    <row r="21" spans="1:24" s="4" customFormat="1" ht="21" customHeight="1" x14ac:dyDescent="0.25">
      <c r="A21" s="35">
        <v>9</v>
      </c>
      <c r="B21" s="36" t="s">
        <v>66</v>
      </c>
      <c r="C21" s="37" t="s">
        <v>67</v>
      </c>
      <c r="D21" s="37">
        <v>31</v>
      </c>
      <c r="E21" s="38">
        <f>1682</f>
        <v>1682</v>
      </c>
      <c r="F21" s="38">
        <v>250</v>
      </c>
      <c r="G21" s="38">
        <f>2300</f>
        <v>2300</v>
      </c>
      <c r="H21" s="38"/>
      <c r="I21" s="38"/>
      <c r="J21" s="38"/>
      <c r="K21" s="45"/>
      <c r="L21" s="41">
        <f t="shared" si="2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782.91</v>
      </c>
      <c r="T21" s="42"/>
      <c r="U21" s="40"/>
      <c r="V21" s="41">
        <f t="shared" si="1"/>
        <v>1340.3899999999999</v>
      </c>
      <c r="W21" s="41">
        <f t="shared" si="0"/>
        <v>2891.61</v>
      </c>
      <c r="X21" s="73"/>
    </row>
    <row r="22" spans="1:24" s="4" customFormat="1" ht="21" customHeight="1" x14ac:dyDescent="0.25">
      <c r="A22" s="35">
        <v>10</v>
      </c>
      <c r="B22" s="44" t="s">
        <v>68</v>
      </c>
      <c r="C22" s="37" t="s">
        <v>69</v>
      </c>
      <c r="D22" s="37">
        <v>31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2"/>
        <v>4643</v>
      </c>
      <c r="M22" s="42">
        <v>131.79</v>
      </c>
      <c r="N22" s="42">
        <v>527.16</v>
      </c>
      <c r="O22" s="42"/>
      <c r="P22" s="42">
        <v>0.04</v>
      </c>
      <c r="Q22" s="42"/>
      <c r="R22" s="43">
        <v>0</v>
      </c>
      <c r="S22" s="42">
        <v>2317.56</v>
      </c>
      <c r="T22" s="42"/>
      <c r="U22" s="40"/>
      <c r="V22" s="41">
        <f t="shared" si="1"/>
        <v>2976.5499999999997</v>
      </c>
      <c r="W22" s="41">
        <f t="shared" si="0"/>
        <v>1666.4500000000003</v>
      </c>
      <c r="X22" s="73"/>
    </row>
    <row r="23" spans="1:24" s="4" customFormat="1" ht="21" customHeight="1" x14ac:dyDescent="0.25">
      <c r="A23" s="35">
        <v>11</v>
      </c>
      <c r="B23" s="44" t="s">
        <v>133</v>
      </c>
      <c r="C23" s="37" t="s">
        <v>70</v>
      </c>
      <c r="D23" s="37">
        <v>31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2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0</v>
      </c>
      <c r="T23" s="42"/>
      <c r="U23" s="40"/>
      <c r="V23" s="41">
        <f t="shared" si="1"/>
        <v>721.93</v>
      </c>
      <c r="W23" s="41">
        <f t="shared" si="0"/>
        <v>4248.07</v>
      </c>
      <c r="X23" s="73"/>
    </row>
    <row r="24" spans="1:24" s="4" customFormat="1" ht="21" customHeight="1" x14ac:dyDescent="0.25">
      <c r="A24" s="35">
        <v>12</v>
      </c>
      <c r="B24" s="44" t="s">
        <v>71</v>
      </c>
      <c r="C24" s="37" t="s">
        <v>72</v>
      </c>
      <c r="D24" s="37">
        <v>31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/>
      <c r="J24" s="39"/>
      <c r="K24" s="40"/>
      <c r="L24" s="41">
        <f t="shared" si="2"/>
        <v>9507</v>
      </c>
      <c r="M24" s="42">
        <v>277.70999999999998</v>
      </c>
      <c r="N24" s="42">
        <v>1295.98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1771.19</v>
      </c>
      <c r="W24" s="41">
        <f t="shared" si="0"/>
        <v>7735.8099999999995</v>
      </c>
      <c r="X24" s="73">
        <v>685.9</v>
      </c>
    </row>
    <row r="25" spans="1:24" s="4" customFormat="1" ht="21" customHeight="1" x14ac:dyDescent="0.25">
      <c r="A25" s="35">
        <v>13</v>
      </c>
      <c r="B25" s="44" t="s">
        <v>132</v>
      </c>
      <c r="C25" s="37" t="s">
        <v>73</v>
      </c>
      <c r="D25" s="37">
        <v>31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2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3731.22</v>
      </c>
      <c r="T25" s="42"/>
      <c r="U25" s="40"/>
      <c r="V25" s="41">
        <f t="shared" si="1"/>
        <v>4437.93</v>
      </c>
      <c r="W25" s="41">
        <f t="shared" si="0"/>
        <v>136.06999999999971</v>
      </c>
      <c r="X25" s="73"/>
    </row>
    <row r="26" spans="1:24" s="4" customFormat="1" ht="21" customHeight="1" x14ac:dyDescent="0.25">
      <c r="A26" s="35">
        <v>14</v>
      </c>
      <c r="B26" s="36" t="s">
        <v>74</v>
      </c>
      <c r="C26" s="37" t="s">
        <v>75</v>
      </c>
      <c r="D26" s="37">
        <v>31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2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0"/>
        <v>2979.64</v>
      </c>
      <c r="X26" s="73"/>
    </row>
    <row r="27" spans="1:24" s="4" customFormat="1" ht="21" customHeight="1" x14ac:dyDescent="0.25">
      <c r="A27" s="35">
        <v>15</v>
      </c>
      <c r="B27" s="36" t="s">
        <v>76</v>
      </c>
      <c r="C27" s="37" t="s">
        <v>75</v>
      </c>
      <c r="D27" s="37">
        <v>31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ref="L27:L28" si="5">SUM(E27:J27)</f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297.75</v>
      </c>
      <c r="T27" s="42"/>
      <c r="U27" s="40"/>
      <c r="V27" s="41">
        <f t="shared" si="1"/>
        <v>742.11</v>
      </c>
      <c r="W27" s="41">
        <f t="shared" si="0"/>
        <v>2681.89</v>
      </c>
      <c r="X27" s="73"/>
    </row>
    <row r="28" spans="1:24" s="4" customFormat="1" ht="21" customHeight="1" x14ac:dyDescent="0.25">
      <c r="A28" s="35">
        <v>16</v>
      </c>
      <c r="B28" s="36" t="s">
        <v>77</v>
      </c>
      <c r="C28" s="37" t="s">
        <v>78</v>
      </c>
      <c r="D28" s="37">
        <v>31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5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0"/>
        <v>3006.3</v>
      </c>
      <c r="X28" s="73"/>
    </row>
    <row r="29" spans="1:24" s="4" customFormat="1" ht="21" customHeight="1" x14ac:dyDescent="0.25">
      <c r="A29" s="35">
        <v>17</v>
      </c>
      <c r="B29" s="36" t="s">
        <v>79</v>
      </c>
      <c r="C29" s="37" t="s">
        <v>78</v>
      </c>
      <c r="D29" s="37">
        <v>31</v>
      </c>
      <c r="E29" s="38">
        <f>1105</f>
        <v>1105</v>
      </c>
      <c r="F29" s="38">
        <f>250</f>
        <v>250</v>
      </c>
      <c r="G29" s="38">
        <f>2100</f>
        <v>2100</v>
      </c>
      <c r="H29" s="38"/>
      <c r="I29" s="39"/>
      <c r="J29" s="39"/>
      <c r="K29" s="40"/>
      <c r="L29" s="41">
        <f t="shared" ref="L29" si="6">SUM(E29:J29)</f>
        <v>3455</v>
      </c>
      <c r="M29" s="42">
        <v>96.149999999999991</v>
      </c>
      <c r="N29" s="42">
        <v>352.55</v>
      </c>
      <c r="O29" s="42"/>
      <c r="P29" s="42"/>
      <c r="Q29" s="42"/>
      <c r="R29" s="43">
        <v>0</v>
      </c>
      <c r="S29" s="42">
        <v>1366.51</v>
      </c>
      <c r="T29" s="42"/>
      <c r="U29" s="40"/>
      <c r="V29" s="41">
        <f t="shared" si="1"/>
        <v>1815.21</v>
      </c>
      <c r="W29" s="41">
        <f t="shared" si="0"/>
        <v>1639.79</v>
      </c>
      <c r="X29" s="73"/>
    </row>
    <row r="30" spans="1:24" s="4" customFormat="1" ht="21" customHeight="1" x14ac:dyDescent="0.25">
      <c r="A30" s="35">
        <v>18</v>
      </c>
      <c r="B30" s="44" t="s">
        <v>80</v>
      </c>
      <c r="C30" s="37" t="s">
        <v>81</v>
      </c>
      <c r="D30" s="37">
        <v>31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2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0"/>
        <v>5344.34</v>
      </c>
      <c r="X30" s="73"/>
    </row>
    <row r="31" spans="1:24" s="4" customFormat="1" ht="21" customHeight="1" x14ac:dyDescent="0.25">
      <c r="A31" s="35">
        <v>19</v>
      </c>
      <c r="B31" s="36" t="s">
        <v>82</v>
      </c>
      <c r="C31" s="37" t="s">
        <v>83</v>
      </c>
      <c r="D31" s="37">
        <v>31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2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>
        <v>1436.6</v>
      </c>
      <c r="T31" s="42"/>
      <c r="U31" s="40"/>
      <c r="V31" s="41">
        <f t="shared" si="1"/>
        <v>3608.45</v>
      </c>
      <c r="W31" s="41">
        <f t="shared" si="0"/>
        <v>7313.55</v>
      </c>
      <c r="X31" s="73"/>
    </row>
    <row r="32" spans="1:24" s="4" customFormat="1" ht="21" customHeight="1" x14ac:dyDescent="0.25">
      <c r="A32" s="35">
        <v>20</v>
      </c>
      <c r="B32" s="44" t="s">
        <v>137</v>
      </c>
      <c r="C32" s="37" t="s">
        <v>84</v>
      </c>
      <c r="D32" s="37">
        <v>31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2"/>
        <v>15886</v>
      </c>
      <c r="M32" s="42">
        <v>469.08</v>
      </c>
      <c r="N32" s="42">
        <v>2345.4</v>
      </c>
      <c r="O32" s="42"/>
      <c r="P32" s="42">
        <v>426.14</v>
      </c>
      <c r="Q32" s="42"/>
      <c r="R32" s="43">
        <v>0</v>
      </c>
      <c r="S32" s="42"/>
      <c r="T32" s="42"/>
      <c r="U32" s="40"/>
      <c r="V32" s="41">
        <f t="shared" si="1"/>
        <v>3240.62</v>
      </c>
      <c r="W32" s="41">
        <f t="shared" si="0"/>
        <v>12645.380000000001</v>
      </c>
      <c r="X32" s="73"/>
    </row>
    <row r="33" spans="1:24" s="4" customFormat="1" ht="21" customHeight="1" x14ac:dyDescent="0.25">
      <c r="A33" s="35">
        <v>21</v>
      </c>
      <c r="B33" s="36" t="s">
        <v>85</v>
      </c>
      <c r="C33" s="37" t="s">
        <v>86</v>
      </c>
      <c r="D33" s="37">
        <v>31</v>
      </c>
      <c r="E33" s="38">
        <f>2754</f>
        <v>2754</v>
      </c>
      <c r="F33" s="38">
        <f>250</f>
        <v>250</v>
      </c>
      <c r="G33" s="38">
        <v>2700</v>
      </c>
      <c r="H33" s="38"/>
      <c r="I33" s="38"/>
      <c r="J33" s="38"/>
      <c r="K33" s="45"/>
      <c r="L33" s="41">
        <f t="shared" si="2"/>
        <v>5704</v>
      </c>
      <c r="M33" s="42">
        <v>163.62</v>
      </c>
      <c r="N33" s="42">
        <v>654.48</v>
      </c>
      <c r="O33" s="42">
        <v>73.301760000000002</v>
      </c>
      <c r="P33" s="42">
        <v>45.13</v>
      </c>
      <c r="Q33" s="42"/>
      <c r="R33" s="43">
        <v>0</v>
      </c>
      <c r="S33" s="42">
        <v>275.19</v>
      </c>
      <c r="T33" s="42"/>
      <c r="U33" s="40"/>
      <c r="V33" s="41">
        <f t="shared" si="1"/>
        <v>1211.7217599999999</v>
      </c>
      <c r="W33" s="41">
        <f t="shared" si="0"/>
        <v>4492.2782399999996</v>
      </c>
      <c r="X33" s="73"/>
    </row>
    <row r="34" spans="1:24" s="4" customFormat="1" ht="21" customHeight="1" x14ac:dyDescent="0.25">
      <c r="A34" s="35">
        <v>22</v>
      </c>
      <c r="B34" s="36" t="s">
        <v>87</v>
      </c>
      <c r="C34" s="36" t="s">
        <v>88</v>
      </c>
      <c r="D34" s="37">
        <v>31</v>
      </c>
      <c r="E34" s="38">
        <f>3150</f>
        <v>3150</v>
      </c>
      <c r="F34" s="38">
        <f>250</f>
        <v>250</v>
      </c>
      <c r="G34" s="38">
        <f>2700</f>
        <v>2700</v>
      </c>
      <c r="H34" s="38"/>
      <c r="I34" s="39"/>
      <c r="J34" s="39"/>
      <c r="K34" s="40"/>
      <c r="L34" s="41">
        <f t="shared" si="2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40"/>
      <c r="V34" s="41">
        <f t="shared" si="1"/>
        <v>939.46</v>
      </c>
      <c r="W34" s="41">
        <f t="shared" si="0"/>
        <v>5160.54</v>
      </c>
      <c r="X34" s="73"/>
    </row>
    <row r="35" spans="1:24" s="4" customFormat="1" ht="21" customHeight="1" x14ac:dyDescent="0.25">
      <c r="A35" s="35">
        <v>23</v>
      </c>
      <c r="B35" s="46" t="s">
        <v>89</v>
      </c>
      <c r="C35" s="37" t="s">
        <v>90</v>
      </c>
      <c r="D35" s="37">
        <v>31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>SUM(E35:J35)</f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0"/>
        <v>12617.11</v>
      </c>
      <c r="X35" s="73"/>
    </row>
    <row r="36" spans="1:24" s="4" customFormat="1" ht="21" customHeight="1" x14ac:dyDescent="0.25">
      <c r="A36" s="35">
        <v>24</v>
      </c>
      <c r="B36" s="36" t="s">
        <v>91</v>
      </c>
      <c r="C36" s="37" t="s">
        <v>92</v>
      </c>
      <c r="D36" s="37">
        <v>31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0</v>
      </c>
      <c r="J36" s="39"/>
      <c r="K36" s="40"/>
      <c r="L36" s="41">
        <f t="shared" ref="L36:L40" si="7">SUM(E36:J36)</f>
        <v>9707</v>
      </c>
      <c r="M36" s="42">
        <v>283.70999999999998</v>
      </c>
      <c r="N36" s="42">
        <v>1323.98</v>
      </c>
      <c r="O36" s="42">
        <v>127.10208</v>
      </c>
      <c r="P36" s="42">
        <v>205.8</v>
      </c>
      <c r="Q36" s="42">
        <v>0</v>
      </c>
      <c r="R36" s="43">
        <v>0</v>
      </c>
      <c r="S36" s="42">
        <v>3439.44</v>
      </c>
      <c r="T36" s="42"/>
      <c r="U36" s="40"/>
      <c r="V36" s="41">
        <f t="shared" si="1"/>
        <v>5380.03208</v>
      </c>
      <c r="W36" s="41">
        <f t="shared" si="0"/>
        <v>4326.96792</v>
      </c>
      <c r="X36" s="73"/>
    </row>
    <row r="37" spans="1:24" s="4" customFormat="1" ht="21" customHeight="1" x14ac:dyDescent="0.25">
      <c r="A37" s="35">
        <v>25</v>
      </c>
      <c r="B37" s="46" t="s">
        <v>93</v>
      </c>
      <c r="C37" s="37" t="s">
        <v>94</v>
      </c>
      <c r="D37" s="37">
        <v>31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9"/>
      <c r="K37" s="40"/>
      <c r="L37" s="41">
        <f t="shared" si="7"/>
        <v>7882</v>
      </c>
      <c r="M37" s="42">
        <v>228.95999999999998</v>
      </c>
      <c r="N37" s="42">
        <v>992.16000000000008</v>
      </c>
      <c r="O37" s="42"/>
      <c r="P37" s="42">
        <v>133.88</v>
      </c>
      <c r="Q37" s="42"/>
      <c r="R37" s="43">
        <v>0</v>
      </c>
      <c r="S37" s="42"/>
      <c r="T37" s="42"/>
      <c r="U37" s="40"/>
      <c r="V37" s="41">
        <f t="shared" si="1"/>
        <v>1355</v>
      </c>
      <c r="W37" s="41">
        <f t="shared" si="0"/>
        <v>6527</v>
      </c>
      <c r="X37" s="73"/>
    </row>
    <row r="38" spans="1:24" s="4" customFormat="1" ht="21" customHeight="1" x14ac:dyDescent="0.25">
      <c r="A38" s="35">
        <v>26</v>
      </c>
      <c r="B38" s="36" t="s">
        <v>95</v>
      </c>
      <c r="C38" s="37" t="s">
        <v>96</v>
      </c>
      <c r="D38" s="37">
        <v>31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7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>
        <v>2026.95</v>
      </c>
      <c r="T38" s="42"/>
      <c r="U38" s="40"/>
      <c r="V38" s="41">
        <f t="shared" si="1"/>
        <v>3381.95</v>
      </c>
      <c r="W38" s="41">
        <f t="shared" si="0"/>
        <v>4500.05</v>
      </c>
      <c r="X38" s="73"/>
    </row>
    <row r="39" spans="1:24" s="4" customFormat="1" ht="21" customHeight="1" x14ac:dyDescent="0.25">
      <c r="A39" s="35">
        <v>27</v>
      </c>
      <c r="B39" s="36" t="s">
        <v>97</v>
      </c>
      <c r="C39" s="37" t="s">
        <v>98</v>
      </c>
      <c r="D39" s="37">
        <v>31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7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1323.17</v>
      </c>
      <c r="T39" s="42"/>
      <c r="U39" s="42">
        <v>30</v>
      </c>
      <c r="V39" s="41">
        <f t="shared" si="1"/>
        <v>2092.1999999999998</v>
      </c>
      <c r="W39" s="41">
        <f t="shared" si="0"/>
        <v>2652.8</v>
      </c>
      <c r="X39" s="73"/>
    </row>
    <row r="40" spans="1:24" s="4" customFormat="1" ht="21" customHeight="1" x14ac:dyDescent="0.25">
      <c r="A40" s="35">
        <v>28</v>
      </c>
      <c r="B40" s="36" t="s">
        <v>99</v>
      </c>
      <c r="C40" s="37" t="s">
        <v>100</v>
      </c>
      <c r="D40" s="37">
        <v>31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7"/>
        <v>7420</v>
      </c>
      <c r="M40" s="42">
        <v>215.1</v>
      </c>
      <c r="N40" s="42">
        <v>932.1</v>
      </c>
      <c r="O40" s="42"/>
      <c r="P40" s="42">
        <v>114.47</v>
      </c>
      <c r="Q40" s="42">
        <v>1792.5</v>
      </c>
      <c r="R40" s="43">
        <v>0</v>
      </c>
      <c r="S40" s="42">
        <v>3338.26</v>
      </c>
      <c r="T40" s="42"/>
      <c r="U40" s="42"/>
      <c r="V40" s="41">
        <f t="shared" si="1"/>
        <v>6392.43</v>
      </c>
      <c r="W40" s="41">
        <f t="shared" si="0"/>
        <v>1027.5699999999997</v>
      </c>
      <c r="X40" s="73"/>
    </row>
    <row r="41" spans="1:24" s="4" customFormat="1" ht="21" customHeight="1" x14ac:dyDescent="0.25">
      <c r="A41" s="35">
        <v>29</v>
      </c>
      <c r="B41" s="36" t="s">
        <v>101</v>
      </c>
      <c r="C41" s="37" t="s">
        <v>102</v>
      </c>
      <c r="D41" s="37">
        <v>31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ref="L41:L46" si="8">SUM(E41:J41)</f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3009.42</v>
      </c>
      <c r="T41" s="42"/>
      <c r="U41" s="42"/>
      <c r="V41" s="41">
        <f t="shared" si="1"/>
        <v>3716.5299999999997</v>
      </c>
      <c r="W41" s="41">
        <f t="shared" si="0"/>
        <v>1176.4700000000003</v>
      </c>
      <c r="X41" s="73"/>
    </row>
    <row r="42" spans="1:24" s="4" customFormat="1" ht="21" customHeight="1" x14ac:dyDescent="0.25">
      <c r="A42" s="35">
        <v>30</v>
      </c>
      <c r="B42" s="36" t="s">
        <v>103</v>
      </c>
      <c r="C42" s="37" t="s">
        <v>96</v>
      </c>
      <c r="D42" s="37">
        <v>31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8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/>
      <c r="T42" s="42"/>
      <c r="U42" s="42"/>
      <c r="V42" s="41">
        <f t="shared" si="1"/>
        <v>1355</v>
      </c>
      <c r="W42" s="41">
        <f t="shared" si="0"/>
        <v>6527</v>
      </c>
      <c r="X42" s="73"/>
    </row>
    <row r="43" spans="1:24" s="4" customFormat="1" ht="21" customHeight="1" x14ac:dyDescent="0.25">
      <c r="A43" s="35">
        <v>31</v>
      </c>
      <c r="B43" s="36" t="s">
        <v>104</v>
      </c>
      <c r="C43" s="37" t="s">
        <v>105</v>
      </c>
      <c r="D43" s="37">
        <v>31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8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/>
      <c r="T43" s="42"/>
      <c r="U43" s="42"/>
      <c r="V43" s="41">
        <f t="shared" si="1"/>
        <v>1355</v>
      </c>
      <c r="W43" s="41">
        <f t="shared" si="0"/>
        <v>6527</v>
      </c>
      <c r="X43" s="73"/>
    </row>
    <row r="44" spans="1:24" s="4" customFormat="1" ht="21" customHeight="1" x14ac:dyDescent="0.25">
      <c r="A44" s="35">
        <v>32</v>
      </c>
      <c r="B44" s="36" t="s">
        <v>106</v>
      </c>
      <c r="C44" s="37" t="s">
        <v>107</v>
      </c>
      <c r="D44" s="37">
        <v>31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8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0"/>
        <v>12617.11</v>
      </c>
      <c r="X44" s="73"/>
    </row>
    <row r="45" spans="1:24" s="4" customFormat="1" ht="21" customHeight="1" x14ac:dyDescent="0.25">
      <c r="A45" s="35">
        <v>33</v>
      </c>
      <c r="B45" s="49" t="s">
        <v>108</v>
      </c>
      <c r="C45" s="37" t="s">
        <v>92</v>
      </c>
      <c r="D45" s="37">
        <v>31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8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>
        <v>0</v>
      </c>
      <c r="T45" s="42"/>
      <c r="U45" s="42"/>
      <c r="V45" s="41">
        <f t="shared" si="1"/>
        <v>1355</v>
      </c>
      <c r="W45" s="41">
        <f t="shared" si="0"/>
        <v>6527</v>
      </c>
      <c r="X45" s="73"/>
    </row>
    <row r="46" spans="1:24" s="4" customFormat="1" ht="21" customHeight="1" x14ac:dyDescent="0.25">
      <c r="A46" s="35">
        <v>34</v>
      </c>
      <c r="B46" s="49" t="s">
        <v>109</v>
      </c>
      <c r="C46" s="37" t="s">
        <v>110</v>
      </c>
      <c r="D46" s="37">
        <v>31</v>
      </c>
      <c r="E46" s="38">
        <v>1460</v>
      </c>
      <c r="F46" s="39">
        <f>250</f>
        <v>250</v>
      </c>
      <c r="G46" s="38">
        <f>2400+335</f>
        <v>2735</v>
      </c>
      <c r="H46" s="38">
        <v>300</v>
      </c>
      <c r="I46" s="39"/>
      <c r="J46" s="39"/>
      <c r="K46" s="40"/>
      <c r="L46" s="41">
        <f t="shared" si="8"/>
        <v>4745</v>
      </c>
      <c r="M46" s="42">
        <v>134.85</v>
      </c>
      <c r="N46" s="42">
        <v>539.4</v>
      </c>
      <c r="O46" s="42">
        <v>0</v>
      </c>
      <c r="P46" s="42">
        <v>4.37</v>
      </c>
      <c r="Q46" s="42"/>
      <c r="R46" s="43">
        <v>0</v>
      </c>
      <c r="S46" s="42">
        <v>2133.73</v>
      </c>
      <c r="T46" s="42"/>
      <c r="U46" s="42"/>
      <c r="V46" s="41">
        <f t="shared" si="1"/>
        <v>2812.35</v>
      </c>
      <c r="W46" s="41">
        <f t="shared" si="0"/>
        <v>1932.65</v>
      </c>
      <c r="X46" s="73"/>
    </row>
    <row r="47" spans="1:24" s="4" customFormat="1" x14ac:dyDescent="0.25">
      <c r="A47" s="50"/>
      <c r="B47" s="51" t="s">
        <v>111</v>
      </c>
      <c r="C47" s="3"/>
      <c r="D47" s="52"/>
      <c r="E47" s="41">
        <f>SUM(E13:E46)</f>
        <v>159797</v>
      </c>
      <c r="F47" s="41">
        <f t="shared" ref="F47:K47" si="9">SUM(F13:F46)</f>
        <v>8250</v>
      </c>
      <c r="G47" s="41">
        <f t="shared" si="9"/>
        <v>114871</v>
      </c>
      <c r="H47" s="41">
        <f t="shared" si="9"/>
        <v>20600</v>
      </c>
      <c r="I47" s="41">
        <f t="shared" si="9"/>
        <v>6000</v>
      </c>
      <c r="J47" s="41">
        <f t="shared" si="9"/>
        <v>24000</v>
      </c>
      <c r="K47" s="41">
        <f t="shared" si="9"/>
        <v>0</v>
      </c>
      <c r="L47" s="41">
        <f>SUM(L13:L46)</f>
        <v>333518</v>
      </c>
      <c r="M47" s="41">
        <f t="shared" ref="M47:X47" si="10">SUM(M13:M46)</f>
        <v>7387.35</v>
      </c>
      <c r="N47" s="41">
        <f t="shared" si="10"/>
        <v>41908.42000000002</v>
      </c>
      <c r="O47" s="41">
        <f t="shared" si="10"/>
        <v>1586.7996800000003</v>
      </c>
      <c r="P47" s="41">
        <f t="shared" si="10"/>
        <v>8092.8400000000011</v>
      </c>
      <c r="Q47" s="41">
        <f t="shared" si="10"/>
        <v>7265.0999999999995</v>
      </c>
      <c r="R47" s="41">
        <f t="shared" si="10"/>
        <v>0</v>
      </c>
      <c r="S47" s="41">
        <f t="shared" si="10"/>
        <v>38421.93</v>
      </c>
      <c r="T47" s="41">
        <f t="shared" si="10"/>
        <v>0</v>
      </c>
      <c r="U47" s="41">
        <f t="shared" si="10"/>
        <v>30</v>
      </c>
      <c r="V47" s="41">
        <f t="shared" si="10"/>
        <v>104692.43968</v>
      </c>
      <c r="W47" s="41">
        <f>SUM(W13:W46)</f>
        <v>228825.56031999996</v>
      </c>
      <c r="X47" s="74">
        <f t="shared" si="10"/>
        <v>685.9</v>
      </c>
    </row>
    <row r="48" spans="1:24" s="56" customFormat="1" ht="15" customHeight="1" x14ac:dyDescent="0.25">
      <c r="A48" s="53"/>
      <c r="B48" s="54"/>
      <c r="C48" s="52"/>
      <c r="D48" s="52"/>
      <c r="E48" s="55"/>
      <c r="O48" s="57"/>
      <c r="P48" s="58"/>
      <c r="Q48" s="58"/>
      <c r="R48" s="58"/>
      <c r="S48" s="58"/>
      <c r="T48" s="58"/>
      <c r="U48" s="58"/>
      <c r="V48" s="58"/>
      <c r="W48" s="58"/>
      <c r="X48" s="59"/>
    </row>
    <row r="49" spans="1:24" s="4" customFormat="1" x14ac:dyDescent="0.25">
      <c r="A49" s="60" t="s">
        <v>112</v>
      </c>
      <c r="B49" s="66" t="s">
        <v>135</v>
      </c>
      <c r="C49" s="52"/>
      <c r="D49" s="52"/>
      <c r="N49" s="56"/>
      <c r="O49" s="56"/>
      <c r="P49" s="56"/>
      <c r="Q49" s="56"/>
      <c r="R49" s="56"/>
      <c r="S49" s="58"/>
      <c r="T49" s="58"/>
      <c r="U49" s="56"/>
      <c r="V49" s="58"/>
      <c r="W49" s="56"/>
      <c r="X49" s="59"/>
    </row>
    <row r="50" spans="1:24" s="4" customFormat="1" x14ac:dyDescent="0.25">
      <c r="A50" s="61"/>
      <c r="B50" s="66"/>
      <c r="D50" s="52"/>
      <c r="E50" s="62"/>
      <c r="F50" s="62"/>
      <c r="G50" s="62"/>
      <c r="H50" s="62"/>
      <c r="I50" s="62"/>
      <c r="J50" s="62"/>
      <c r="K50" s="62"/>
      <c r="L50" s="6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4"/>
    </row>
    <row r="51" spans="1:24" s="4" customFormat="1" x14ac:dyDescent="0.25">
      <c r="A51" s="65"/>
      <c r="C51" s="56"/>
      <c r="D51" s="52"/>
      <c r="E51" s="63"/>
      <c r="F51" s="63"/>
      <c r="G51" s="63"/>
      <c r="H51" s="63"/>
      <c r="I51" s="63"/>
      <c r="J51" s="63"/>
      <c r="K51" s="63"/>
      <c r="L51" s="63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4"/>
    </row>
    <row r="52" spans="1:24" s="4" customFormat="1" x14ac:dyDescent="0.25">
      <c r="A52" s="65"/>
      <c r="C52" s="56"/>
      <c r="D52" s="52"/>
      <c r="E52" s="63"/>
      <c r="F52" s="63"/>
      <c r="G52" s="63"/>
      <c r="H52" s="63"/>
      <c r="I52" s="63"/>
      <c r="J52" s="63"/>
      <c r="K52" s="63"/>
      <c r="L52" s="63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4"/>
    </row>
    <row r="53" spans="1:24" s="4" customFormat="1" x14ac:dyDescent="0.25">
      <c r="A53" s="65"/>
      <c r="B53" s="66"/>
      <c r="C53" s="56"/>
      <c r="D53" s="52"/>
      <c r="E53" s="63"/>
      <c r="F53" s="63"/>
      <c r="G53" s="63"/>
      <c r="H53" s="63"/>
      <c r="I53" s="63"/>
      <c r="J53" s="63"/>
      <c r="K53" s="63"/>
      <c r="L53" s="63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4"/>
    </row>
    <row r="54" spans="1:24" s="4" customFormat="1" x14ac:dyDescent="0.25">
      <c r="A54" s="67"/>
      <c r="B54" s="68" t="s">
        <v>113</v>
      </c>
      <c r="C54" s="69"/>
      <c r="D54" s="52"/>
      <c r="P54" s="56"/>
      <c r="Q54" s="56"/>
      <c r="R54" s="56"/>
      <c r="S54" s="56"/>
      <c r="T54" s="56"/>
      <c r="U54" s="56"/>
      <c r="V54" s="56"/>
      <c r="W54" s="56"/>
      <c r="X54" s="5"/>
    </row>
    <row r="55" spans="1:24" s="4" customFormat="1" x14ac:dyDescent="0.25">
      <c r="A55" s="70" t="s">
        <v>114</v>
      </c>
      <c r="B55" s="71" t="s">
        <v>115</v>
      </c>
      <c r="C55" s="69"/>
      <c r="D55" s="52"/>
      <c r="E55" s="58"/>
      <c r="F55" s="58"/>
      <c r="G55" s="58"/>
      <c r="H55" s="58"/>
      <c r="I55" s="58"/>
      <c r="J55" s="58"/>
      <c r="K55" s="58"/>
      <c r="L55" s="63"/>
      <c r="P55" s="56"/>
      <c r="Q55" s="56"/>
      <c r="R55" s="56"/>
      <c r="S55" s="56"/>
      <c r="T55" s="56"/>
      <c r="U55" s="56"/>
      <c r="V55" s="56"/>
      <c r="W55" s="56"/>
      <c r="X55" s="5"/>
    </row>
    <row r="56" spans="1:24" s="4" customFormat="1" x14ac:dyDescent="0.25">
      <c r="A56" s="60" t="s">
        <v>116</v>
      </c>
      <c r="B56" s="71" t="s">
        <v>117</v>
      </c>
      <c r="C56" s="69"/>
      <c r="D56" s="52"/>
      <c r="P56" s="56"/>
      <c r="Q56" s="56"/>
      <c r="R56" s="56"/>
      <c r="S56" s="56"/>
      <c r="T56" s="56"/>
      <c r="U56" s="56"/>
      <c r="V56" s="56"/>
      <c r="W56" s="56"/>
      <c r="X56" s="5"/>
    </row>
    <row r="57" spans="1:24" s="4" customFormat="1" x14ac:dyDescent="0.25">
      <c r="A57" s="60" t="s">
        <v>118</v>
      </c>
      <c r="B57" s="71" t="s">
        <v>119</v>
      </c>
      <c r="C57" s="69"/>
      <c r="D57" s="52"/>
      <c r="P57" s="56"/>
      <c r="Q57" s="56"/>
      <c r="R57" s="56"/>
      <c r="S57" s="56"/>
      <c r="T57" s="56"/>
      <c r="U57" s="56"/>
      <c r="V57" s="56"/>
      <c r="W57" s="56"/>
      <c r="X57" s="5"/>
    </row>
    <row r="58" spans="1:24" s="4" customFormat="1" x14ac:dyDescent="0.25">
      <c r="A58" s="60" t="s">
        <v>120</v>
      </c>
      <c r="B58" s="71" t="s">
        <v>121</v>
      </c>
      <c r="C58" s="69"/>
      <c r="D58" s="52"/>
      <c r="P58" s="56"/>
      <c r="Q58" s="56"/>
      <c r="R58" s="56"/>
      <c r="S58" s="56"/>
      <c r="T58" s="56"/>
      <c r="U58" s="56"/>
      <c r="V58" s="56"/>
      <c r="W58" s="56"/>
      <c r="X58" s="5"/>
    </row>
    <row r="59" spans="1:24" s="4" customFormat="1" x14ac:dyDescent="0.25">
      <c r="A59" s="60" t="s">
        <v>122</v>
      </c>
      <c r="B59" s="71" t="s">
        <v>123</v>
      </c>
      <c r="C59" s="69"/>
      <c r="D59" s="52"/>
      <c r="P59" s="56"/>
      <c r="Q59" s="56"/>
      <c r="R59" s="56"/>
      <c r="S59" s="56"/>
      <c r="T59" s="56"/>
      <c r="U59" s="56"/>
      <c r="V59" s="56"/>
      <c r="W59" s="56"/>
      <c r="X59" s="5"/>
    </row>
    <row r="60" spans="1:24" s="4" customFormat="1" x14ac:dyDescent="0.25">
      <c r="A60" s="60" t="s">
        <v>124</v>
      </c>
      <c r="B60" s="72" t="s">
        <v>125</v>
      </c>
      <c r="C60" s="69"/>
      <c r="D60" s="52"/>
      <c r="P60" s="56"/>
      <c r="Q60" s="56"/>
      <c r="R60" s="56"/>
      <c r="S60" s="56"/>
      <c r="T60" s="56"/>
      <c r="U60" s="56"/>
      <c r="V60" s="56"/>
      <c r="W60" s="56"/>
      <c r="X60" s="5"/>
    </row>
    <row r="61" spans="1:24" s="4" customFormat="1" x14ac:dyDescent="0.25">
      <c r="A61" s="60" t="s">
        <v>126</v>
      </c>
      <c r="B61" s="72" t="s">
        <v>127</v>
      </c>
      <c r="C61" s="69"/>
      <c r="D61" s="52"/>
      <c r="P61" s="56"/>
      <c r="Q61" s="56"/>
      <c r="R61" s="56"/>
      <c r="S61" s="56"/>
      <c r="T61" s="56"/>
      <c r="U61" s="56"/>
      <c r="V61" s="56"/>
      <c r="W61" s="56"/>
      <c r="X61" s="5"/>
    </row>
    <row r="62" spans="1:24" s="4" customFormat="1" x14ac:dyDescent="0.25">
      <c r="A62" s="60" t="s">
        <v>128</v>
      </c>
      <c r="B62" s="71" t="s">
        <v>129</v>
      </c>
      <c r="C62" s="69"/>
      <c r="D62" s="52"/>
      <c r="P62" s="56"/>
      <c r="Q62" s="56"/>
      <c r="R62" s="56"/>
      <c r="S62" s="56"/>
      <c r="T62" s="56"/>
      <c r="U62" s="56"/>
      <c r="V62" s="56"/>
      <c r="W62" s="56"/>
      <c r="X62" s="5"/>
    </row>
    <row r="63" spans="1:24" s="4" customFormat="1" x14ac:dyDescent="0.25">
      <c r="A63" s="50"/>
      <c r="B63" s="3" t="s">
        <v>138</v>
      </c>
      <c r="C63" s="69"/>
      <c r="D63" s="52"/>
      <c r="P63" s="56"/>
      <c r="Q63" s="56"/>
      <c r="R63" s="56"/>
      <c r="S63" s="56"/>
      <c r="T63" s="56"/>
      <c r="U63" s="56"/>
      <c r="V63" s="56"/>
      <c r="W63" s="56"/>
      <c r="X63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MAYO 2021</vt:lpstr>
      <vt:lpstr>'NOMINA 011 MAYO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2021-05-11T15:45:52Z</cp:lastPrinted>
  <dcterms:created xsi:type="dcterms:W3CDTF">2020-08-04T17:56:24Z</dcterms:created>
  <dcterms:modified xsi:type="dcterms:W3CDTF">2021-06-09T14:07:13Z</dcterms:modified>
</cp:coreProperties>
</file>